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esentations\"/>
    </mc:Choice>
  </mc:AlternateContent>
  <bookViews>
    <workbookView xWindow="0" yWindow="120" windowWidth="15315" windowHeight="7995"/>
  </bookViews>
  <sheets>
    <sheet name="Antenna" sheetId="1" r:id="rId1"/>
  </sheets>
  <calcPr calcId="152511"/>
</workbook>
</file>

<file path=xl/calcChain.xml><?xml version="1.0" encoding="utf-8"?>
<calcChain xmlns="http://schemas.openxmlformats.org/spreadsheetml/2006/main">
  <c r="G8" i="1" l="1"/>
  <c r="B5" i="1"/>
  <c r="B10" i="1" s="1"/>
  <c r="B7" i="1" l="1"/>
  <c r="B6" i="1"/>
  <c r="B8" i="1"/>
  <c r="B9" i="1"/>
  <c r="D15" i="1" l="1"/>
  <c r="I22" i="1"/>
  <c r="D13" i="1"/>
  <c r="I20" i="1"/>
  <c r="D19" i="1"/>
  <c r="I13" i="1"/>
  <c r="D16" i="1"/>
  <c r="D17" i="1"/>
  <c r="D14" i="1"/>
  <c r="I15" i="1"/>
  <c r="I17" i="1"/>
  <c r="D20" i="1"/>
  <c r="I14" i="1"/>
  <c r="D18" i="1"/>
  <c r="D21" i="1"/>
  <c r="I21" i="1"/>
  <c r="I18" i="1"/>
  <c r="I19" i="1"/>
  <c r="I16" i="1"/>
</calcChain>
</file>

<file path=xl/sharedStrings.xml><?xml version="1.0" encoding="utf-8"?>
<sst xmlns="http://schemas.openxmlformats.org/spreadsheetml/2006/main" count="61" uniqueCount="52">
  <si>
    <t>ft/s</t>
  </si>
  <si>
    <t>c</t>
  </si>
  <si>
    <t>k</t>
  </si>
  <si>
    <t>.915-.981</t>
  </si>
  <si>
    <t>f</t>
  </si>
  <si>
    <t>1/2 lambda</t>
  </si>
  <si>
    <t>ft</t>
  </si>
  <si>
    <t>n</t>
  </si>
  <si>
    <t>Marine</t>
  </si>
  <si>
    <t>Ham</t>
  </si>
  <si>
    <t>160m</t>
  </si>
  <si>
    <t>80m</t>
  </si>
  <si>
    <t>60m</t>
  </si>
  <si>
    <t>40m</t>
  </si>
  <si>
    <t>30m</t>
  </si>
  <si>
    <t>20m</t>
  </si>
  <si>
    <t>15m</t>
  </si>
  <si>
    <t>10m</t>
  </si>
  <si>
    <t>2 MHz</t>
  </si>
  <si>
    <t>4 MHz</t>
  </si>
  <si>
    <t>6 MHz</t>
  </si>
  <si>
    <t>8 MHz</t>
  </si>
  <si>
    <t>12 MHz</t>
  </si>
  <si>
    <t>16 MHz</t>
  </si>
  <si>
    <t>18 MHz</t>
  </si>
  <si>
    <t>22 MHz</t>
  </si>
  <si>
    <t>25 MHz</t>
  </si>
  <si>
    <r>
      <t>F</t>
    </r>
    <r>
      <rPr>
        <vertAlign val="subscript"/>
        <sz val="11"/>
        <color theme="1"/>
        <rFont val="Calibri"/>
        <family val="2"/>
        <scheme val="minor"/>
      </rPr>
      <t>lo</t>
    </r>
    <r>
      <rPr>
        <sz val="11"/>
        <color theme="1"/>
        <rFont val="Calibri"/>
        <family val="2"/>
        <scheme val="minor"/>
      </rPr>
      <t xml:space="preserve"> (kHz)</t>
    </r>
  </si>
  <si>
    <r>
      <t>F</t>
    </r>
    <r>
      <rPr>
        <vertAlign val="subscript"/>
        <sz val="11"/>
        <color theme="1"/>
        <rFont val="Calibri"/>
        <family val="2"/>
        <scheme val="minor"/>
      </rPr>
      <t>hi</t>
    </r>
    <r>
      <rPr>
        <sz val="11"/>
        <color theme="1"/>
        <rFont val="Calibri"/>
        <family val="2"/>
        <scheme val="minor"/>
      </rPr>
      <t xml:space="preserve"> (kHz)</t>
    </r>
  </si>
  <si>
    <t>17m</t>
  </si>
  <si>
    <t>12m</t>
  </si>
  <si>
    <t>kHz</t>
  </si>
  <si>
    <t>includes GTO-15 from antenna (backstay 
or whip) feedpoint to antenna tuner lug</t>
  </si>
  <si>
    <t>Antenna
length</t>
  </si>
  <si>
    <t>half-wavelengths</t>
  </si>
  <si>
    <t>expand</t>
  </si>
  <si>
    <t>n = number of half wavelengths</t>
  </si>
  <si>
    <t>c = speed of light in a vacuum</t>
  </si>
  <si>
    <t>k = correction of c for wire</t>
  </si>
  <si>
    <t>f = frequency of interest</t>
  </si>
  <si>
    <t>half wavelength at f</t>
  </si>
  <si>
    <t>% freq range is expanded for test</t>
  </si>
  <si>
    <t>Marine and Ham HF bands</t>
  </si>
  <si>
    <t>Ant len = length being evaluated</t>
  </si>
  <si>
    <t>for information and support:</t>
  </si>
  <si>
    <t>Dave Skolnick</t>
  </si>
  <si>
    <t>2, 4, 6, 8, 12, 16 MHz Marine bands</t>
  </si>
  <si>
    <t>Most important:</t>
  </si>
  <si>
    <t>80, 40, 30, 20m Ham bands</t>
  </si>
  <si>
    <t>AuspiciousWorks backstay antenna length calculation worksheet</t>
  </si>
  <si>
    <t>westmarine@AuspiciousWorks.com</t>
  </si>
  <si>
    <t>copyright 2013, 2022 David H. Skolnick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</si>
</sst>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9" fontId="0" fillId="0" borderId="0" xfId="0" applyNumberFormat="1"/>
    <xf numFmtId="0" fontId="2" fillId="0" borderId="0" xfId="0" applyFont="1"/>
    <xf numFmtId="0" fontId="4" fillId="0" borderId="0" xfId="1" applyAlignment="1" applyProtection="1"/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2">
    <cellStyle name="Hyperlink" xfId="1" builtinId="8"/>
    <cellStyle name="Normal" xfId="0" builtinId="0"/>
  </cellStyles>
  <dxfs count="3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estmarine@AuspiciousWork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3" sqref="J23"/>
    </sheetView>
  </sheetViews>
  <sheetFormatPr defaultRowHeight="15" x14ac:dyDescent="0.25"/>
  <cols>
    <col min="1" max="1" width="10.85546875" bestFit="1" customWidth="1"/>
    <col min="2" max="2" width="10" bestFit="1" customWidth="1"/>
    <col min="4" max="4" width="2" customWidth="1"/>
    <col min="7" max="7" width="10" bestFit="1" customWidth="1"/>
    <col min="9" max="9" width="2" customWidth="1"/>
  </cols>
  <sheetData>
    <row r="1" spans="1:10" x14ac:dyDescent="0.25">
      <c r="A1" s="8" t="s">
        <v>49</v>
      </c>
      <c r="B1" s="8"/>
      <c r="C1" s="8"/>
      <c r="D1" s="8"/>
      <c r="E1" s="8"/>
      <c r="F1" s="8"/>
      <c r="G1" s="8"/>
      <c r="H1" s="8"/>
    </row>
    <row r="3" spans="1:10" ht="30" customHeight="1" x14ac:dyDescent="0.25">
      <c r="A3" s="4" t="s">
        <v>33</v>
      </c>
      <c r="B3" s="3">
        <v>65</v>
      </c>
      <c r="C3" s="3" t="s">
        <v>6</v>
      </c>
      <c r="D3" s="3"/>
      <c r="E3" s="9" t="s">
        <v>32</v>
      </c>
      <c r="F3" s="10"/>
      <c r="G3" s="10"/>
      <c r="H3" s="10"/>
      <c r="J3" t="s">
        <v>43</v>
      </c>
    </row>
    <row r="4" spans="1:10" x14ac:dyDescent="0.25">
      <c r="A4" s="2" t="s">
        <v>7</v>
      </c>
      <c r="B4" t="s">
        <v>34</v>
      </c>
      <c r="J4" t="s">
        <v>36</v>
      </c>
    </row>
    <row r="5" spans="1:10" x14ac:dyDescent="0.25">
      <c r="A5">
        <v>1</v>
      </c>
      <c r="B5" s="1">
        <f>0.5*G6*G5/(B3*10^3)</f>
        <v>7187.6346692307688</v>
      </c>
      <c r="C5" t="s">
        <v>31</v>
      </c>
      <c r="F5" t="s">
        <v>1</v>
      </c>
      <c r="G5" s="1">
        <v>983571060</v>
      </c>
      <c r="H5" t="s">
        <v>0</v>
      </c>
      <c r="J5" t="s">
        <v>37</v>
      </c>
    </row>
    <row r="6" spans="1:10" x14ac:dyDescent="0.25">
      <c r="A6">
        <v>2</v>
      </c>
      <c r="B6" s="1">
        <f>A6*$B$5</f>
        <v>14375.269338461538</v>
      </c>
      <c r="C6" t="s">
        <v>31</v>
      </c>
      <c r="F6" t="s">
        <v>2</v>
      </c>
      <c r="G6">
        <v>0.95</v>
      </c>
      <c r="H6" t="s">
        <v>3</v>
      </c>
      <c r="J6" t="s">
        <v>38</v>
      </c>
    </row>
    <row r="7" spans="1:10" x14ac:dyDescent="0.25">
      <c r="A7">
        <v>3</v>
      </c>
      <c r="B7" s="1">
        <f t="shared" ref="B7:B10" si="0">A7*$B$5</f>
        <v>21562.904007692305</v>
      </c>
      <c r="C7" t="s">
        <v>31</v>
      </c>
      <c r="F7" t="s">
        <v>4</v>
      </c>
      <c r="G7">
        <v>7268</v>
      </c>
      <c r="H7" t="s">
        <v>31</v>
      </c>
      <c r="J7" t="s">
        <v>39</v>
      </c>
    </row>
    <row r="8" spans="1:10" x14ac:dyDescent="0.25">
      <c r="A8">
        <v>4</v>
      </c>
      <c r="B8" s="1">
        <f t="shared" si="0"/>
        <v>28750.538676923075</v>
      </c>
      <c r="C8" t="s">
        <v>31</v>
      </c>
      <c r="F8" t="s">
        <v>5</v>
      </c>
      <c r="G8">
        <f>0.5*G6*G5/(G7*10^3)</f>
        <v>64.281267680242152</v>
      </c>
      <c r="H8" t="s">
        <v>6</v>
      </c>
      <c r="J8" t="s">
        <v>40</v>
      </c>
    </row>
    <row r="9" spans="1:10" x14ac:dyDescent="0.25">
      <c r="A9">
        <v>5</v>
      </c>
      <c r="B9" s="1">
        <f t="shared" si="0"/>
        <v>35938.173346153846</v>
      </c>
      <c r="C9" t="s">
        <v>31</v>
      </c>
      <c r="F9" t="s">
        <v>35</v>
      </c>
      <c r="G9" s="5">
        <v>0.05</v>
      </c>
      <c r="J9" t="s">
        <v>41</v>
      </c>
    </row>
    <row r="10" spans="1:10" x14ac:dyDescent="0.25">
      <c r="A10">
        <v>6</v>
      </c>
      <c r="B10" s="1">
        <f t="shared" si="0"/>
        <v>43125.808015384609</v>
      </c>
      <c r="C10" t="s">
        <v>31</v>
      </c>
    </row>
    <row r="12" spans="1:10" ht="18" x14ac:dyDescent="0.35">
      <c r="A12" t="s">
        <v>8</v>
      </c>
      <c r="B12" t="s">
        <v>27</v>
      </c>
      <c r="C12" t="s">
        <v>28</v>
      </c>
      <c r="F12" t="s">
        <v>9</v>
      </c>
      <c r="G12" t="s">
        <v>27</v>
      </c>
      <c r="H12" t="s">
        <v>28</v>
      </c>
      <c r="J12" t="s">
        <v>42</v>
      </c>
    </row>
    <row r="13" spans="1:10" x14ac:dyDescent="0.25">
      <c r="A13" t="s">
        <v>18</v>
      </c>
      <c r="B13">
        <v>2000</v>
      </c>
      <c r="C13">
        <v>3025</v>
      </c>
      <c r="D13" s="6">
        <f>IF(OR(AND($B$5&gt;(1-$G$9)*$B13,$B$5&lt;(1+$G$9)*$C13),AND($B$6&gt;(1-$G$9)*$B13,$B$6&lt;(1+$G$9)*$C13),AND($B$7&gt;(1-$G$9)*$B13,$B$7&lt;(1+$G$9)*$C13),AND($B$8&gt;(1-$G$9)*$B13,$B$8&lt;(1+$G$9)*$C13),AND($B$9&gt;(1-$G$9)*$B13,$B$9&lt;(1+$G$9)*$C13),AND($B$10&gt;(1-$G$9)*$B13,$B$10&lt;(1+$G$9)*$C13)),1,0)</f>
        <v>0</v>
      </c>
      <c r="F13" t="s">
        <v>10</v>
      </c>
      <c r="G13">
        <v>1800</v>
      </c>
      <c r="H13">
        <v>2000</v>
      </c>
      <c r="I13" s="6">
        <f>IF(OR(AND($B$5&gt;(1-$G$9)*$G13,$B$5&lt;(1+$G$9)*$H13),AND($B$6&gt;(1-$G$9)*$G13,$B$6&lt;(1+$G$9)*$H13),AND($B$7&gt;(1-$G$9)*$G13,$B$7&lt;(1+$G$9)*$H13),AND($B$8&gt;(1-$G$9)*$G13,$B$8&lt;(1+$G$9)*$H13),AND($B$9&gt;(1-$G$9)*$G13,$B$9&lt;(1+$G$9)*$H13),AND($B$10&gt;(1-$G$9)*$G13,$B$10&lt;(1+$G$9)*$H13)),1,0)</f>
        <v>0</v>
      </c>
    </row>
    <row r="14" spans="1:10" x14ac:dyDescent="0.25">
      <c r="A14" t="s">
        <v>19</v>
      </c>
      <c r="B14">
        <v>4060</v>
      </c>
      <c r="C14">
        <v>4435</v>
      </c>
      <c r="D14" s="6">
        <f t="shared" ref="D14:D21" si="1">IF(OR(AND($B$5&gt;(1-$G$9)*$B14,$B$5&lt;(1+$G$9)*$C14),AND($B$6&gt;(1-$G$9)*$B14,$B$6&lt;(1+$G$9)*$C14),AND($B$7&gt;(1-$G$9)*$B14,$B$7&lt;(1+$G$9)*$C14),AND($B$8&gt;(1-$G$9)*$B14,$B$8&lt;(1+$G$9)*$C14),AND($B$9&gt;(1-$G$9)*$B14,$B$9&lt;(1+$G$9)*$C14),AND($B$10&gt;(1-$G$9)*$B14,$B$10&lt;(1+$G$9)*$C14)),1,0)</f>
        <v>0</v>
      </c>
      <c r="F14" t="s">
        <v>11</v>
      </c>
      <c r="G14">
        <v>3500</v>
      </c>
      <c r="H14">
        <v>4000</v>
      </c>
      <c r="I14" s="6">
        <f t="shared" ref="I14:I22" si="2">IF(OR(AND($B$5&gt;(1-$G$9)*$G14,$B$5&lt;(1+$G$9)*$H14),AND($B$6&gt;(1-$G$9)*$G14,$B$6&lt;(1+$G$9)*$H14),AND($B$7&gt;(1-$G$9)*$G14,$B$7&lt;(1+$G$9)*$H14),AND($B$8&gt;(1-$G$9)*$G14,$B$8&lt;(1+$G$9)*$H14),AND($B$9&gt;(1-$G$9)*$G14,$B$9&lt;(1+$G$9)*$H14),AND($B$10&gt;(1-$G$9)*$G14,$B$10&lt;(1+$G$9)*$H14)),1,0)</f>
        <v>0</v>
      </c>
      <c r="J14" t="s">
        <v>47</v>
      </c>
    </row>
    <row r="15" spans="1:10" x14ac:dyDescent="0.25">
      <c r="A15" t="s">
        <v>20</v>
      </c>
      <c r="B15">
        <v>6200</v>
      </c>
      <c r="C15">
        <v>6525</v>
      </c>
      <c r="D15" s="6">
        <f t="shared" si="1"/>
        <v>0</v>
      </c>
      <c r="F15" t="s">
        <v>12</v>
      </c>
      <c r="G15">
        <v>5330</v>
      </c>
      <c r="H15">
        <v>5405</v>
      </c>
      <c r="I15" s="6">
        <f t="shared" si="2"/>
        <v>0</v>
      </c>
      <c r="J15" t="s">
        <v>46</v>
      </c>
    </row>
    <row r="16" spans="1:10" x14ac:dyDescent="0.25">
      <c r="A16" t="s">
        <v>21</v>
      </c>
      <c r="B16">
        <v>8195</v>
      </c>
      <c r="C16">
        <v>8815</v>
      </c>
      <c r="D16" s="6">
        <f t="shared" si="1"/>
        <v>0</v>
      </c>
      <c r="F16" t="s">
        <v>13</v>
      </c>
      <c r="G16">
        <v>7000</v>
      </c>
      <c r="H16">
        <v>7300</v>
      </c>
      <c r="I16" s="6">
        <f t="shared" si="2"/>
        <v>1</v>
      </c>
      <c r="J16" t="s">
        <v>48</v>
      </c>
    </row>
    <row r="17" spans="1:10" x14ac:dyDescent="0.25">
      <c r="A17" t="s">
        <v>22</v>
      </c>
      <c r="B17">
        <v>12230</v>
      </c>
      <c r="C17">
        <v>13200</v>
      </c>
      <c r="D17" s="6">
        <f t="shared" si="1"/>
        <v>0</v>
      </c>
      <c r="F17" t="s">
        <v>14</v>
      </c>
      <c r="G17">
        <v>10100</v>
      </c>
      <c r="H17">
        <v>10150</v>
      </c>
      <c r="I17" s="6">
        <f t="shared" si="2"/>
        <v>0</v>
      </c>
    </row>
    <row r="18" spans="1:10" x14ac:dyDescent="0.25">
      <c r="A18" t="s">
        <v>23</v>
      </c>
      <c r="B18">
        <v>16360</v>
      </c>
      <c r="C18">
        <v>17410</v>
      </c>
      <c r="D18" s="6">
        <f t="shared" si="1"/>
        <v>0</v>
      </c>
      <c r="F18" t="s">
        <v>15</v>
      </c>
      <c r="G18">
        <v>14000</v>
      </c>
      <c r="H18">
        <v>14350</v>
      </c>
      <c r="I18" s="6">
        <f t="shared" si="2"/>
        <v>1</v>
      </c>
    </row>
    <row r="19" spans="1:10" x14ac:dyDescent="0.25">
      <c r="A19" t="s">
        <v>24</v>
      </c>
      <c r="B19">
        <v>18780</v>
      </c>
      <c r="C19">
        <v>19800</v>
      </c>
      <c r="D19" s="6">
        <f t="shared" si="1"/>
        <v>0</v>
      </c>
      <c r="F19" t="s">
        <v>29</v>
      </c>
      <c r="G19">
        <v>18068</v>
      </c>
      <c r="H19">
        <v>18168</v>
      </c>
      <c r="I19" s="6">
        <f t="shared" si="2"/>
        <v>0</v>
      </c>
      <c r="J19" t="s">
        <v>44</v>
      </c>
    </row>
    <row r="20" spans="1:10" x14ac:dyDescent="0.25">
      <c r="A20" t="s">
        <v>25</v>
      </c>
      <c r="B20">
        <v>22000</v>
      </c>
      <c r="C20">
        <v>22855</v>
      </c>
      <c r="D20" s="6">
        <f t="shared" si="1"/>
        <v>1</v>
      </c>
      <c r="F20" t="s">
        <v>16</v>
      </c>
      <c r="G20">
        <v>21000</v>
      </c>
      <c r="H20">
        <v>21450</v>
      </c>
      <c r="I20" s="6">
        <f t="shared" si="2"/>
        <v>1</v>
      </c>
      <c r="J20" t="s">
        <v>45</v>
      </c>
    </row>
    <row r="21" spans="1:10" x14ac:dyDescent="0.25">
      <c r="A21" t="s">
        <v>26</v>
      </c>
      <c r="B21">
        <v>25070</v>
      </c>
      <c r="C21">
        <v>26175</v>
      </c>
      <c r="D21" s="6">
        <f t="shared" si="1"/>
        <v>0</v>
      </c>
      <c r="F21" t="s">
        <v>30</v>
      </c>
      <c r="G21">
        <v>24890</v>
      </c>
      <c r="H21">
        <v>24990</v>
      </c>
      <c r="I21" s="6">
        <f t="shared" si="2"/>
        <v>0</v>
      </c>
      <c r="J21" s="7" t="s">
        <v>50</v>
      </c>
    </row>
    <row r="22" spans="1:10" x14ac:dyDescent="0.25">
      <c r="F22" t="s">
        <v>17</v>
      </c>
      <c r="G22">
        <v>28000</v>
      </c>
      <c r="H22">
        <v>29700</v>
      </c>
      <c r="I22" s="6">
        <f t="shared" si="2"/>
        <v>1</v>
      </c>
      <c r="J22" t="s">
        <v>51</v>
      </c>
    </row>
  </sheetData>
  <sheetProtection algorithmName="SHA-512" hashValue="wGaRe+CeccFJ1hF9K0E2y7VdM890K7ZIbFNSjS6t1uwYJXzbbcbJfg4luS6Z0fO0KaIUlUT7Fu2x/pMUvV2I6g==" saltValue="3wQD3mQ6Y0xt3G92thjtBA==" spinCount="100000" sheet="1" objects="1" scenarios="1"/>
  <protectedRanges>
    <protectedRange sqref="B3" name="Backstay length"/>
    <protectedRange sqref="G9" name="Expanded range"/>
    <protectedRange sqref="G7" name="Frequency"/>
  </protectedRanges>
  <mergeCells count="2">
    <mergeCell ref="A1:H1"/>
    <mergeCell ref="E3:H3"/>
  </mergeCells>
  <conditionalFormatting sqref="F13:F22">
    <cfRule type="expression" dxfId="2" priority="3">
      <formula>$I13=1</formula>
    </cfRule>
  </conditionalFormatting>
  <conditionalFormatting sqref="A13">
    <cfRule type="expression" dxfId="1" priority="2">
      <formula>$D13=1</formula>
    </cfRule>
  </conditionalFormatting>
  <conditionalFormatting sqref="A14:A21">
    <cfRule type="expression" dxfId="0" priority="1">
      <formula>$D14=1</formula>
    </cfRule>
  </conditionalFormatting>
  <hyperlinks>
    <hyperlink ref="J21" r:id="rId1"/>
  </hyperlinks>
  <pageMargins left="0.7" right="0.7" top="0.75" bottom="0.75" header="0.3" footer="0.3"/>
  <pageSetup orientation="portrait" horizontalDpi="4294967292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Antenna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dcterms:created xsi:type="dcterms:W3CDTF">2013-05-04T12:05:22Z</dcterms:created>
  <dcterms:modified xsi:type="dcterms:W3CDTF">2022-07-21T18:51:20Z</dcterms:modified>
</cp:coreProperties>
</file>